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R20" i="1" l="1"/>
  <c r="M20" i="1"/>
  <c r="E20" i="1"/>
  <c r="R21" i="1"/>
  <c r="J20" i="1"/>
  <c r="I20" i="1"/>
  <c r="Q20" i="1"/>
  <c r="P20" i="1"/>
  <c r="P21" i="1" s="1"/>
  <c r="H20" i="1"/>
  <c r="O20" i="1"/>
  <c r="G20" i="1"/>
  <c r="N20" i="1"/>
  <c r="N21" i="1" s="1"/>
  <c r="F20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21" i="1" s="1"/>
  <c r="D20" i="1"/>
  <c r="D18" i="1"/>
  <c r="D17" i="1"/>
  <c r="D16" i="1"/>
  <c r="D15" i="1"/>
  <c r="D14" i="1"/>
  <c r="D13" i="1"/>
  <c r="D12" i="1"/>
  <c r="D11" i="1"/>
  <c r="D10" i="1"/>
  <c r="D9" i="1"/>
  <c r="D8" i="1"/>
  <c r="D7" i="1"/>
  <c r="S21" i="1"/>
  <c r="Q21" i="1"/>
  <c r="O21" i="1"/>
  <c r="M21" i="1"/>
  <c r="K21" i="1"/>
  <c r="H21" i="1"/>
  <c r="G21" i="1"/>
  <c r="F21" i="1"/>
  <c r="E21" i="1"/>
  <c r="J19" i="1"/>
  <c r="D19" i="1" s="1"/>
  <c r="I18" i="1"/>
  <c r="I21" i="1" s="1"/>
  <c r="J21" i="1" l="1"/>
  <c r="D21" i="1"/>
</calcChain>
</file>

<file path=xl/sharedStrings.xml><?xml version="1.0" encoding="utf-8"?>
<sst xmlns="http://schemas.openxmlformats.org/spreadsheetml/2006/main" count="54" uniqueCount="45">
  <si>
    <t>Населений пункт</t>
  </si>
  <si>
    <t>Зареєстровано</t>
  </si>
  <si>
    <t>Чоловіків</t>
  </si>
  <si>
    <t>Жінок</t>
  </si>
  <si>
    <t>всього</t>
  </si>
  <si>
    <t>18-26</t>
  </si>
  <si>
    <t>27-59</t>
  </si>
  <si>
    <t>Всього</t>
  </si>
  <si>
    <t>КАТОТТГ</t>
  </si>
  <si>
    <t>0-6</t>
  </si>
  <si>
    <t>15-17</t>
  </si>
  <si>
    <t>60-89</t>
  </si>
  <si>
    <t>90+</t>
  </si>
  <si>
    <t>с. Бендюга</t>
  </si>
  <si>
    <t>UA46120130040075447</t>
  </si>
  <si>
    <t>с. Бережне</t>
  </si>
  <si>
    <t>UA46120130050075601</t>
  </si>
  <si>
    <t>с. Борятин</t>
  </si>
  <si>
    <t>UA46120130060057593</t>
  </si>
  <si>
    <t>с. Волсвин</t>
  </si>
  <si>
    <t>UA46120130070071066</t>
  </si>
  <si>
    <t>с-ще Гірник</t>
  </si>
  <si>
    <t>UA46120130030027066</t>
  </si>
  <si>
    <t>с. Городище</t>
  </si>
  <si>
    <t>UA46120130080073112</t>
  </si>
  <si>
    <t>с. Добрячин</t>
  </si>
  <si>
    <t>UA46120130090054472</t>
  </si>
  <si>
    <t>с. Межиріччя</t>
  </si>
  <si>
    <t>UA46120130100077494</t>
  </si>
  <si>
    <t>с. Острів</t>
  </si>
  <si>
    <t>UA46120130110018024</t>
  </si>
  <si>
    <t>с. Поздимир</t>
  </si>
  <si>
    <t>UA46120130120028747</t>
  </si>
  <si>
    <t>с. Рудка</t>
  </si>
  <si>
    <t>UA46120130130031509</t>
  </si>
  <si>
    <t>с. Сілець</t>
  </si>
  <si>
    <t>UA46120130140066919</t>
  </si>
  <si>
    <t>м. Соснівка</t>
  </si>
  <si>
    <t>UA46120130020045105</t>
  </si>
  <si>
    <t>м. Шептицький</t>
  </si>
  <si>
    <t>UA46120130010071117</t>
  </si>
  <si>
    <t>7-14</t>
  </si>
  <si>
    <t>станом на 01.10.2026 року</t>
  </si>
  <si>
    <t>про зареєстрованих осіб у Шептицька міська територіальна громада</t>
  </si>
  <si>
    <t xml:space="preserve">Відомості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</si>
</sst>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workbookViewId="0">
      <selection activeCell="A23" sqref="A23"/>
    </sheetView>
  </sheetViews>
  <sheetFormatPr defaultRowHeight="15" x14ac:dyDescent="0.25"/>
  <cols>
    <col min="1" max="1" width="18" customWidth="1"/>
    <col min="2" max="2" width="24" bestFit="1" customWidth="1"/>
    <col min="3" max="3" width="8.28515625" bestFit="1" customWidth="1"/>
    <col min="4" max="4" width="7.5703125" bestFit="1" customWidth="1"/>
    <col min="5" max="6" width="5.5703125" bestFit="1" customWidth="1"/>
    <col min="7" max="8" width="6.42578125" bestFit="1" customWidth="1"/>
    <col min="9" max="9" width="6.7109375" bestFit="1" customWidth="1"/>
    <col min="10" max="10" width="6.42578125" bestFit="1" customWidth="1"/>
    <col min="11" max="11" width="4.5703125" bestFit="1" customWidth="1"/>
    <col min="12" max="12" width="7.5703125" bestFit="1" customWidth="1"/>
    <col min="13" max="14" width="5.5703125" bestFit="1" customWidth="1"/>
    <col min="15" max="16" width="6.42578125" bestFit="1" customWidth="1"/>
    <col min="17" max="18" width="6.7109375" bestFit="1" customWidth="1"/>
    <col min="19" max="19" width="4.5703125" bestFit="1" customWidth="1"/>
  </cols>
  <sheetData>
    <row r="1" spans="1:19" ht="15.75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15.75" x14ac:dyDescent="0.25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9" ht="15.75" thickBot="1" x14ac:dyDescent="0.3"/>
    <row r="5" spans="1:19" ht="32.25" thickBot="1" x14ac:dyDescent="0.3">
      <c r="A5" s="7" t="s">
        <v>0</v>
      </c>
      <c r="B5" s="7" t="s">
        <v>8</v>
      </c>
      <c r="C5" s="2" t="s">
        <v>1</v>
      </c>
      <c r="D5" s="9" t="s">
        <v>2</v>
      </c>
      <c r="E5" s="10"/>
      <c r="F5" s="10"/>
      <c r="G5" s="10"/>
      <c r="H5" s="10"/>
      <c r="I5" s="10"/>
      <c r="J5" s="10"/>
      <c r="K5" s="11"/>
      <c r="L5" s="9" t="s">
        <v>3</v>
      </c>
      <c r="M5" s="10"/>
      <c r="N5" s="10"/>
      <c r="O5" s="10"/>
      <c r="P5" s="10"/>
      <c r="Q5" s="10"/>
      <c r="R5" s="10"/>
      <c r="S5" s="11"/>
    </row>
    <row r="6" spans="1:19" ht="16.5" thickBot="1" x14ac:dyDescent="0.3">
      <c r="A6" s="8"/>
      <c r="B6" s="8"/>
      <c r="C6" s="3" t="s">
        <v>4</v>
      </c>
      <c r="D6" s="4" t="s">
        <v>7</v>
      </c>
      <c r="E6" s="4" t="s">
        <v>9</v>
      </c>
      <c r="F6" s="12" t="s">
        <v>41</v>
      </c>
      <c r="G6" s="4" t="s">
        <v>10</v>
      </c>
      <c r="H6" s="4" t="s">
        <v>5</v>
      </c>
      <c r="I6" s="4" t="s">
        <v>6</v>
      </c>
      <c r="J6" s="4" t="s">
        <v>11</v>
      </c>
      <c r="K6" s="4" t="s">
        <v>12</v>
      </c>
      <c r="L6" s="4" t="s">
        <v>7</v>
      </c>
      <c r="M6" s="4" t="s">
        <v>9</v>
      </c>
      <c r="N6" s="12" t="s">
        <v>41</v>
      </c>
      <c r="O6" s="4" t="s">
        <v>10</v>
      </c>
      <c r="P6" s="4" t="s">
        <v>5</v>
      </c>
      <c r="Q6" s="4" t="s">
        <v>6</v>
      </c>
      <c r="R6" s="4" t="s">
        <v>11</v>
      </c>
      <c r="S6" s="4" t="s">
        <v>12</v>
      </c>
    </row>
    <row r="7" spans="1:19" ht="16.5" thickBot="1" x14ac:dyDescent="0.3">
      <c r="A7" s="4" t="s">
        <v>13</v>
      </c>
      <c r="B7" s="4" t="s">
        <v>14</v>
      </c>
      <c r="C7" s="4">
        <v>445</v>
      </c>
      <c r="D7" s="4">
        <f>SUM(E7:K7)</f>
        <v>210</v>
      </c>
      <c r="E7" s="4">
        <v>7</v>
      </c>
      <c r="F7" s="4">
        <v>25</v>
      </c>
      <c r="G7" s="4">
        <v>10</v>
      </c>
      <c r="H7" s="4">
        <v>14</v>
      </c>
      <c r="I7" s="4">
        <v>101</v>
      </c>
      <c r="J7" s="4">
        <v>53</v>
      </c>
      <c r="K7" s="4">
        <v>0</v>
      </c>
      <c r="L7" s="4">
        <f>SUM(M7:S7)</f>
        <v>235</v>
      </c>
      <c r="M7" s="4">
        <v>13</v>
      </c>
      <c r="N7" s="4">
        <v>21</v>
      </c>
      <c r="O7" s="4">
        <v>11</v>
      </c>
      <c r="P7" s="4">
        <v>8</v>
      </c>
      <c r="Q7" s="4">
        <v>101</v>
      </c>
      <c r="R7" s="4">
        <v>80</v>
      </c>
      <c r="S7" s="4">
        <v>1</v>
      </c>
    </row>
    <row r="8" spans="1:19" ht="16.5" thickBot="1" x14ac:dyDescent="0.3">
      <c r="A8" s="4" t="s">
        <v>15</v>
      </c>
      <c r="B8" s="4" t="s">
        <v>16</v>
      </c>
      <c r="C8" s="4">
        <v>48</v>
      </c>
      <c r="D8" s="4">
        <f t="shared" ref="D8:D20" si="0">SUM(E8:K8)</f>
        <v>22</v>
      </c>
      <c r="E8" s="4">
        <v>2</v>
      </c>
      <c r="F8" s="4">
        <v>0</v>
      </c>
      <c r="G8" s="4">
        <v>1</v>
      </c>
      <c r="H8" s="4">
        <v>2</v>
      </c>
      <c r="I8" s="4">
        <v>12</v>
      </c>
      <c r="J8" s="4">
        <v>5</v>
      </c>
      <c r="K8" s="4">
        <v>0</v>
      </c>
      <c r="L8" s="4">
        <f t="shared" ref="L8:L20" si="1">SUM(M8:S8)</f>
        <v>26</v>
      </c>
      <c r="M8" s="4">
        <v>2</v>
      </c>
      <c r="N8" s="4">
        <v>2</v>
      </c>
      <c r="O8" s="4">
        <v>2</v>
      </c>
      <c r="P8" s="4">
        <v>2</v>
      </c>
      <c r="Q8" s="4">
        <v>9</v>
      </c>
      <c r="R8" s="4">
        <v>8</v>
      </c>
      <c r="S8" s="4">
        <v>1</v>
      </c>
    </row>
    <row r="9" spans="1:19" ht="16.5" thickBot="1" x14ac:dyDescent="0.3">
      <c r="A9" s="4" t="s">
        <v>17</v>
      </c>
      <c r="B9" s="4" t="s">
        <v>18</v>
      </c>
      <c r="C9" s="4">
        <v>640</v>
      </c>
      <c r="D9" s="4">
        <f t="shared" si="0"/>
        <v>323</v>
      </c>
      <c r="E9" s="4">
        <v>13</v>
      </c>
      <c r="F9" s="4">
        <v>32</v>
      </c>
      <c r="G9" s="4">
        <v>15</v>
      </c>
      <c r="H9" s="4">
        <v>37</v>
      </c>
      <c r="I9" s="4">
        <v>161</v>
      </c>
      <c r="J9" s="4">
        <v>64</v>
      </c>
      <c r="K9" s="4">
        <v>1</v>
      </c>
      <c r="L9" s="4">
        <f t="shared" si="1"/>
        <v>317</v>
      </c>
      <c r="M9" s="4">
        <v>13</v>
      </c>
      <c r="N9" s="4">
        <v>28</v>
      </c>
      <c r="O9" s="4">
        <v>12</v>
      </c>
      <c r="P9" s="4">
        <v>28</v>
      </c>
      <c r="Q9" s="4">
        <v>125</v>
      </c>
      <c r="R9" s="4">
        <v>106</v>
      </c>
      <c r="S9" s="4">
        <v>5</v>
      </c>
    </row>
    <row r="10" spans="1:19" ht="16.5" thickBot="1" x14ac:dyDescent="0.3">
      <c r="A10" s="4" t="s">
        <v>19</v>
      </c>
      <c r="B10" s="4" t="s">
        <v>20</v>
      </c>
      <c r="C10" s="4">
        <v>1562</v>
      </c>
      <c r="D10" s="4">
        <f t="shared" si="0"/>
        <v>740</v>
      </c>
      <c r="E10" s="4">
        <v>37</v>
      </c>
      <c r="F10" s="4">
        <v>97</v>
      </c>
      <c r="G10" s="4">
        <v>32</v>
      </c>
      <c r="H10" s="4">
        <v>74</v>
      </c>
      <c r="I10" s="4">
        <v>341</v>
      </c>
      <c r="J10" s="4">
        <v>158</v>
      </c>
      <c r="K10" s="4">
        <v>1</v>
      </c>
      <c r="L10" s="4">
        <f t="shared" si="1"/>
        <v>822</v>
      </c>
      <c r="M10" s="4">
        <v>51</v>
      </c>
      <c r="N10" s="4">
        <v>78</v>
      </c>
      <c r="O10" s="4">
        <v>32</v>
      </c>
      <c r="P10" s="4">
        <v>77</v>
      </c>
      <c r="Q10" s="4">
        <v>345</v>
      </c>
      <c r="R10" s="4">
        <v>232</v>
      </c>
      <c r="S10" s="4">
        <v>7</v>
      </c>
    </row>
    <row r="11" spans="1:19" ht="16.5" thickBot="1" x14ac:dyDescent="0.3">
      <c r="A11" s="4" t="s">
        <v>21</v>
      </c>
      <c r="B11" s="4" t="s">
        <v>22</v>
      </c>
      <c r="C11" s="4">
        <v>2627</v>
      </c>
      <c r="D11" s="4">
        <f t="shared" si="0"/>
        <v>1248</v>
      </c>
      <c r="E11" s="4">
        <v>61</v>
      </c>
      <c r="F11" s="4">
        <v>135</v>
      </c>
      <c r="G11" s="4">
        <v>78</v>
      </c>
      <c r="H11" s="4">
        <v>122</v>
      </c>
      <c r="I11" s="4">
        <v>593</v>
      </c>
      <c r="J11" s="4">
        <v>255</v>
      </c>
      <c r="K11" s="4">
        <v>4</v>
      </c>
      <c r="L11" s="4">
        <f t="shared" si="1"/>
        <v>1379</v>
      </c>
      <c r="M11" s="4">
        <v>59</v>
      </c>
      <c r="N11" s="4">
        <v>154</v>
      </c>
      <c r="O11" s="4">
        <v>56</v>
      </c>
      <c r="P11" s="4">
        <v>118</v>
      </c>
      <c r="Q11" s="4">
        <v>578</v>
      </c>
      <c r="R11" s="4">
        <v>402</v>
      </c>
      <c r="S11" s="4">
        <v>12</v>
      </c>
    </row>
    <row r="12" spans="1:19" ht="16.5" thickBot="1" x14ac:dyDescent="0.3">
      <c r="A12" s="4" t="s">
        <v>23</v>
      </c>
      <c r="B12" s="4" t="s">
        <v>24</v>
      </c>
      <c r="C12" s="4">
        <v>77</v>
      </c>
      <c r="D12" s="4">
        <f t="shared" si="0"/>
        <v>39</v>
      </c>
      <c r="E12" s="4">
        <v>2</v>
      </c>
      <c r="F12" s="4">
        <v>2</v>
      </c>
      <c r="G12" s="4">
        <v>1</v>
      </c>
      <c r="H12" s="4">
        <v>0</v>
      </c>
      <c r="I12" s="4">
        <v>20</v>
      </c>
      <c r="J12" s="4">
        <v>14</v>
      </c>
      <c r="K12" s="4">
        <v>0</v>
      </c>
      <c r="L12" s="4">
        <f t="shared" si="1"/>
        <v>38</v>
      </c>
      <c r="M12" s="4">
        <v>0</v>
      </c>
      <c r="N12" s="4">
        <v>3</v>
      </c>
      <c r="O12" s="4">
        <v>2</v>
      </c>
      <c r="P12" s="4">
        <v>2</v>
      </c>
      <c r="Q12" s="4">
        <v>11</v>
      </c>
      <c r="R12" s="4">
        <v>20</v>
      </c>
      <c r="S12" s="4">
        <v>0</v>
      </c>
    </row>
    <row r="13" spans="1:19" ht="16.5" thickBot="1" x14ac:dyDescent="0.3">
      <c r="A13" s="4" t="s">
        <v>25</v>
      </c>
      <c r="B13" s="4" t="s">
        <v>26</v>
      </c>
      <c r="C13" s="4">
        <v>903</v>
      </c>
      <c r="D13" s="4">
        <f t="shared" si="0"/>
        <v>432</v>
      </c>
      <c r="E13" s="4">
        <v>18</v>
      </c>
      <c r="F13" s="4">
        <v>51</v>
      </c>
      <c r="G13" s="4">
        <v>20</v>
      </c>
      <c r="H13" s="4">
        <v>43</v>
      </c>
      <c r="I13" s="4">
        <v>194</v>
      </c>
      <c r="J13" s="4">
        <v>105</v>
      </c>
      <c r="K13" s="4">
        <v>1</v>
      </c>
      <c r="L13" s="4">
        <f t="shared" si="1"/>
        <v>471</v>
      </c>
      <c r="M13" s="4">
        <v>17</v>
      </c>
      <c r="N13" s="4">
        <v>47</v>
      </c>
      <c r="O13" s="4">
        <v>19</v>
      </c>
      <c r="P13" s="4">
        <v>35</v>
      </c>
      <c r="Q13" s="4">
        <v>197</v>
      </c>
      <c r="R13" s="4">
        <v>153</v>
      </c>
      <c r="S13" s="4">
        <v>3</v>
      </c>
    </row>
    <row r="14" spans="1:19" ht="16.5" thickBot="1" x14ac:dyDescent="0.3">
      <c r="A14" s="4" t="s">
        <v>27</v>
      </c>
      <c r="B14" s="4" t="s">
        <v>28</v>
      </c>
      <c r="C14" s="4">
        <v>781</v>
      </c>
      <c r="D14" s="4">
        <f t="shared" si="0"/>
        <v>397</v>
      </c>
      <c r="E14" s="4">
        <v>14</v>
      </c>
      <c r="F14" s="4">
        <v>31</v>
      </c>
      <c r="G14" s="4">
        <v>17</v>
      </c>
      <c r="H14" s="4">
        <v>46</v>
      </c>
      <c r="I14" s="4">
        <v>191</v>
      </c>
      <c r="J14" s="4">
        <v>97</v>
      </c>
      <c r="K14" s="4">
        <v>1</v>
      </c>
      <c r="L14" s="4">
        <f t="shared" si="1"/>
        <v>384</v>
      </c>
      <c r="M14" s="4">
        <v>15</v>
      </c>
      <c r="N14" s="4">
        <v>24</v>
      </c>
      <c r="O14" s="4">
        <v>11</v>
      </c>
      <c r="P14" s="4">
        <v>37</v>
      </c>
      <c r="Q14" s="4">
        <v>155</v>
      </c>
      <c r="R14" s="4">
        <v>141</v>
      </c>
      <c r="S14" s="4">
        <v>1</v>
      </c>
    </row>
    <row r="15" spans="1:19" ht="16.5" thickBot="1" x14ac:dyDescent="0.3">
      <c r="A15" s="4" t="s">
        <v>29</v>
      </c>
      <c r="B15" s="4" t="s">
        <v>30</v>
      </c>
      <c r="C15" s="4">
        <v>1621</v>
      </c>
      <c r="D15" s="4">
        <f t="shared" si="0"/>
        <v>783</v>
      </c>
      <c r="E15" s="4">
        <v>43</v>
      </c>
      <c r="F15" s="4">
        <v>78</v>
      </c>
      <c r="G15" s="4">
        <v>41</v>
      </c>
      <c r="H15" s="4">
        <v>91</v>
      </c>
      <c r="I15" s="4">
        <v>366</v>
      </c>
      <c r="J15" s="4">
        <v>161</v>
      </c>
      <c r="K15" s="4">
        <v>3</v>
      </c>
      <c r="L15" s="4">
        <f t="shared" si="1"/>
        <v>838</v>
      </c>
      <c r="M15" s="4">
        <v>32</v>
      </c>
      <c r="N15" s="4">
        <v>80</v>
      </c>
      <c r="O15" s="4">
        <v>31</v>
      </c>
      <c r="P15" s="4">
        <v>77</v>
      </c>
      <c r="Q15" s="4">
        <v>351</v>
      </c>
      <c r="R15" s="4">
        <v>257</v>
      </c>
      <c r="S15" s="4">
        <v>10</v>
      </c>
    </row>
    <row r="16" spans="1:19" ht="16.5" thickBot="1" x14ac:dyDescent="0.3">
      <c r="A16" s="4" t="s">
        <v>31</v>
      </c>
      <c r="B16" s="4" t="s">
        <v>32</v>
      </c>
      <c r="C16" s="4">
        <v>800</v>
      </c>
      <c r="D16" s="4">
        <f t="shared" si="0"/>
        <v>378</v>
      </c>
      <c r="E16" s="4">
        <v>23</v>
      </c>
      <c r="F16" s="4">
        <v>29</v>
      </c>
      <c r="G16" s="4">
        <v>13</v>
      </c>
      <c r="H16" s="4">
        <v>44</v>
      </c>
      <c r="I16" s="4">
        <v>184</v>
      </c>
      <c r="J16" s="4">
        <v>84</v>
      </c>
      <c r="K16" s="4">
        <v>1</v>
      </c>
      <c r="L16" s="4">
        <f t="shared" si="1"/>
        <v>422</v>
      </c>
      <c r="M16" s="4">
        <v>19</v>
      </c>
      <c r="N16" s="4">
        <v>38</v>
      </c>
      <c r="O16" s="4">
        <v>18</v>
      </c>
      <c r="P16" s="4">
        <v>40</v>
      </c>
      <c r="Q16" s="4">
        <v>194</v>
      </c>
      <c r="R16" s="4">
        <v>107</v>
      </c>
      <c r="S16" s="4">
        <v>6</v>
      </c>
    </row>
    <row r="17" spans="1:19" ht="16.5" thickBot="1" x14ac:dyDescent="0.3">
      <c r="A17" s="4" t="s">
        <v>33</v>
      </c>
      <c r="B17" s="4" t="s">
        <v>34</v>
      </c>
      <c r="C17" s="4">
        <v>27</v>
      </c>
      <c r="D17" s="4">
        <f t="shared" si="0"/>
        <v>16</v>
      </c>
      <c r="E17" s="4">
        <v>0</v>
      </c>
      <c r="F17" s="4">
        <v>3</v>
      </c>
      <c r="G17" s="4">
        <v>0</v>
      </c>
      <c r="H17" s="4">
        <v>2</v>
      </c>
      <c r="I17" s="4">
        <v>6</v>
      </c>
      <c r="J17" s="4">
        <v>5</v>
      </c>
      <c r="K17" s="4">
        <v>0</v>
      </c>
      <c r="L17" s="4">
        <f t="shared" si="1"/>
        <v>11</v>
      </c>
      <c r="M17" s="4">
        <v>1</v>
      </c>
      <c r="N17" s="4">
        <v>0</v>
      </c>
      <c r="O17" s="4">
        <v>0</v>
      </c>
      <c r="P17" s="4">
        <v>0</v>
      </c>
      <c r="Q17" s="4">
        <v>4</v>
      </c>
      <c r="R17" s="4">
        <v>5</v>
      </c>
      <c r="S17" s="4">
        <v>1</v>
      </c>
    </row>
    <row r="18" spans="1:19" ht="16.5" thickBot="1" x14ac:dyDescent="0.3">
      <c r="A18" s="4" t="s">
        <v>35</v>
      </c>
      <c r="B18" s="4" t="s">
        <v>36</v>
      </c>
      <c r="C18" s="4">
        <v>3062</v>
      </c>
      <c r="D18" s="4">
        <f t="shared" si="0"/>
        <v>1522</v>
      </c>
      <c r="E18" s="4">
        <v>58</v>
      </c>
      <c r="F18" s="4">
        <v>129</v>
      </c>
      <c r="G18" s="4">
        <v>53</v>
      </c>
      <c r="H18" s="4">
        <v>149</v>
      </c>
      <c r="I18" s="4">
        <f>756+1</f>
        <v>757</v>
      </c>
      <c r="J18" s="4">
        <v>374</v>
      </c>
      <c r="K18" s="4">
        <v>2</v>
      </c>
      <c r="L18" s="4">
        <f t="shared" si="1"/>
        <v>1540</v>
      </c>
      <c r="M18" s="4">
        <v>60</v>
      </c>
      <c r="N18" s="4">
        <v>133</v>
      </c>
      <c r="O18" s="4">
        <v>62</v>
      </c>
      <c r="P18" s="4">
        <v>133</v>
      </c>
      <c r="Q18" s="4">
        <v>635</v>
      </c>
      <c r="R18" s="4">
        <v>505</v>
      </c>
      <c r="S18" s="4">
        <v>12</v>
      </c>
    </row>
    <row r="19" spans="1:19" ht="16.5" thickBot="1" x14ac:dyDescent="0.3">
      <c r="A19" s="4" t="s">
        <v>37</v>
      </c>
      <c r="B19" s="4" t="s">
        <v>38</v>
      </c>
      <c r="C19" s="4">
        <v>9029</v>
      </c>
      <c r="D19" s="4">
        <f t="shared" si="0"/>
        <v>4062</v>
      </c>
      <c r="E19" s="4">
        <v>171</v>
      </c>
      <c r="F19" s="4">
        <v>348</v>
      </c>
      <c r="G19" s="4">
        <v>189</v>
      </c>
      <c r="H19" s="4">
        <v>425</v>
      </c>
      <c r="I19" s="4">
        <v>2012</v>
      </c>
      <c r="J19" s="4">
        <f>903+1</f>
        <v>904</v>
      </c>
      <c r="K19" s="4">
        <v>13</v>
      </c>
      <c r="L19" s="4">
        <f t="shared" si="1"/>
        <v>4967</v>
      </c>
      <c r="M19" s="4">
        <v>169</v>
      </c>
      <c r="N19" s="4">
        <v>369</v>
      </c>
      <c r="O19" s="4">
        <v>177</v>
      </c>
      <c r="P19" s="4">
        <v>445</v>
      </c>
      <c r="Q19" s="4">
        <v>2169</v>
      </c>
      <c r="R19" s="4">
        <v>1591</v>
      </c>
      <c r="S19" s="4">
        <v>47</v>
      </c>
    </row>
    <row r="20" spans="1:19" ht="16.5" thickBot="1" x14ac:dyDescent="0.3">
      <c r="A20" s="4" t="s">
        <v>39</v>
      </c>
      <c r="B20" s="4" t="s">
        <v>40</v>
      </c>
      <c r="C20" s="4">
        <v>56298</v>
      </c>
      <c r="D20" s="4">
        <f t="shared" si="0"/>
        <v>25664</v>
      </c>
      <c r="E20" s="4">
        <f>1101+8</f>
        <v>1109</v>
      </c>
      <c r="F20" s="4">
        <f>2571+5</f>
        <v>2576</v>
      </c>
      <c r="G20" s="4">
        <f>1137+5</f>
        <v>1142</v>
      </c>
      <c r="H20" s="4">
        <f>2757+7</f>
        <v>2764</v>
      </c>
      <c r="I20" s="4">
        <f>12411+10</f>
        <v>12421</v>
      </c>
      <c r="J20" s="4">
        <f>5582+3</f>
        <v>5585</v>
      </c>
      <c r="K20" s="4">
        <v>67</v>
      </c>
      <c r="L20" s="4">
        <f t="shared" si="1"/>
        <v>30634</v>
      </c>
      <c r="M20" s="4">
        <f>973+8</f>
        <v>981</v>
      </c>
      <c r="N20" s="4">
        <f>2432+5</f>
        <v>2437</v>
      </c>
      <c r="O20" s="4">
        <f>1037+5</f>
        <v>1042</v>
      </c>
      <c r="P20" s="4">
        <f>2699+7</f>
        <v>2706</v>
      </c>
      <c r="Q20" s="4">
        <f>13699+10</f>
        <v>13709</v>
      </c>
      <c r="R20" s="4">
        <f>9526+3</f>
        <v>9529</v>
      </c>
      <c r="S20" s="4">
        <v>230</v>
      </c>
    </row>
    <row r="21" spans="1:19" ht="16.5" thickBot="1" x14ac:dyDescent="0.3">
      <c r="A21" s="5"/>
      <c r="B21" s="6" t="s">
        <v>7</v>
      </c>
      <c r="C21" s="6">
        <v>77920</v>
      </c>
      <c r="D21" s="6">
        <f>SUM(D7:D20)</f>
        <v>35836</v>
      </c>
      <c r="E21" s="6">
        <f>SUM(E7:E20)</f>
        <v>1558</v>
      </c>
      <c r="F21" s="6">
        <f t="shared" ref="F21:S21" si="2">SUM(F7:F20)</f>
        <v>3536</v>
      </c>
      <c r="G21" s="6">
        <f t="shared" si="2"/>
        <v>1612</v>
      </c>
      <c r="H21" s="6">
        <f t="shared" si="2"/>
        <v>3813</v>
      </c>
      <c r="I21" s="6">
        <f t="shared" si="2"/>
        <v>17359</v>
      </c>
      <c r="J21" s="6">
        <f t="shared" si="2"/>
        <v>7864</v>
      </c>
      <c r="K21" s="6">
        <f t="shared" si="2"/>
        <v>94</v>
      </c>
      <c r="L21" s="6">
        <f>SUM(L7:L20)</f>
        <v>42084</v>
      </c>
      <c r="M21" s="6">
        <f t="shared" si="2"/>
        <v>1432</v>
      </c>
      <c r="N21" s="6">
        <f t="shared" si="2"/>
        <v>3414</v>
      </c>
      <c r="O21" s="6">
        <f t="shared" si="2"/>
        <v>1475</v>
      </c>
      <c r="P21" s="6">
        <f t="shared" si="2"/>
        <v>3708</v>
      </c>
      <c r="Q21" s="6">
        <f t="shared" si="2"/>
        <v>18583</v>
      </c>
      <c r="R21" s="6">
        <f t="shared" si="2"/>
        <v>13136</v>
      </c>
      <c r="S21" s="6">
        <f t="shared" si="2"/>
        <v>336</v>
      </c>
    </row>
  </sheetData>
  <mergeCells count="7">
    <mergeCell ref="A5:A6"/>
    <mergeCell ref="B5:B6"/>
    <mergeCell ref="D5:K5"/>
    <mergeCell ref="L5:S5"/>
    <mergeCell ref="A1:K1"/>
    <mergeCell ref="A2:K2"/>
    <mergeCell ref="A3:K3"/>
  </mergeCells>
  <pageMargins left="0.31496062992125984" right="0.31496062992125984" top="0.74803149606299213" bottom="0.74803149606299213" header="0.31496062992125984" footer="0.31496062992125984"/>
  <pageSetup scale="8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2024-01-01T08:06:37Z</dcterms:created>
  <dcterms:modified xsi:type="dcterms:W3CDTF">2026-10-08T06:34:57Z</dcterms:modified>
  <cp:category/>
</cp:coreProperties>
</file>